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65" windowWidth="28980" windowHeight="6630"/>
  </bookViews>
  <sheets>
    <sheet name="Plan Report" sheetId="1" r:id="rId1"/>
  </sheets>
  <externalReferences>
    <externalReference r:id="rId2"/>
  </externalReferences>
  <definedNames>
    <definedName name="_xlnm._FilterDatabase" localSheetId="0" hidden="1">'Plan Report'!$A$10:$Y$39</definedName>
    <definedName name="Основание_ОИ_ТКП_ВХК">'[1]Основание ОИ, ТКП, ВХК'!$A$3:$A$121</definedName>
    <definedName name="Способы_закупок_итог">'[1]Способы закупок'!$A$4:$A$13</definedName>
  </definedNames>
  <calcPr calcId="145621"/>
</workbook>
</file>

<file path=xl/calcChain.xml><?xml version="1.0" encoding="utf-8"?>
<calcChain xmlns="http://schemas.openxmlformats.org/spreadsheetml/2006/main">
  <c r="T24" i="1" l="1"/>
  <c r="U24" i="1" s="1"/>
  <c r="T37" i="1" l="1"/>
  <c r="U37" i="1" l="1"/>
  <c r="S12" i="1"/>
  <c r="T23" i="1" l="1"/>
  <c r="U23" i="1" s="1"/>
  <c r="T20" i="1" l="1"/>
  <c r="U20" i="1" s="1"/>
  <c r="T21" i="1"/>
  <c r="U21" i="1" s="1"/>
  <c r="T22" i="1"/>
  <c r="U22" i="1" s="1"/>
  <c r="T19" i="1" l="1"/>
  <c r="U19" i="1" s="1"/>
  <c r="T18" i="1"/>
  <c r="U18" i="1" s="1"/>
  <c r="T17" i="1"/>
  <c r="U17" i="1" s="1"/>
  <c r="T16" i="1" l="1"/>
  <c r="U16" i="1" s="1"/>
  <c r="T14" i="1" l="1"/>
  <c r="U14" i="1" s="1"/>
  <c r="T15" i="1" l="1"/>
  <c r="U15" i="1" s="1"/>
  <c r="T13" i="1" l="1"/>
  <c r="U13" i="1" l="1"/>
  <c r="T25" i="1"/>
  <c r="T36" i="1"/>
  <c r="U36" i="1" s="1"/>
  <c r="T35" i="1"/>
  <c r="U35" i="1" s="1"/>
  <c r="T34" i="1"/>
  <c r="U34" i="1" s="1"/>
  <c r="T33" i="1" l="1"/>
  <c r="T32" i="1"/>
  <c r="U12" i="1" l="1"/>
  <c r="U25" i="1" s="1"/>
  <c r="U33" i="1"/>
  <c r="U32" i="1"/>
  <c r="T30" i="1" l="1"/>
  <c r="T29" i="1"/>
  <c r="U29" i="1" s="1"/>
  <c r="U30" i="1" l="1"/>
  <c r="T27" i="1"/>
  <c r="T28" i="1"/>
  <c r="U28" i="1" s="1"/>
  <c r="T31" i="1"/>
  <c r="T38" i="1" l="1"/>
  <c r="T39" i="1" s="1"/>
  <c r="U31" i="1"/>
  <c r="U27" i="1"/>
  <c r="U38" i="1" l="1"/>
  <c r="U39" i="1"/>
</calcChain>
</file>

<file path=xl/sharedStrings.xml><?xml version="1.0" encoding="utf-8"?>
<sst xmlns="http://schemas.openxmlformats.org/spreadsheetml/2006/main" count="418" uniqueCount="174">
  <si>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</si>
  <si>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</si>
  <si>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</si>
  <si>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</si>
  <si>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</si>
  <si>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</si>
  <si>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</si>
  <si>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</si>
  <si>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</si>
  <si>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</si>
  <si>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</si>
  <si>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</si>
  <si>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</si>
  <si>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</si>
  <si>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</si>
  <si>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</si>
  <si>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</si>
  <si>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</si>
  <si>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</si>
  <si>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</si>
  <si>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-</t>
  </si>
  <si>
    <t>Товарищество с ограниченной ответственностью "Богатырь Комир"</t>
  </si>
  <si>
    <t>Приложение 1</t>
  </si>
  <si>
    <t>550000000, Павлодарская область, г. Экибастуз, ул. Бауыржан Момышұлы, 23</t>
  </si>
  <si>
    <t>550000000, Павлодарская область,  г. Экибастуз</t>
  </si>
  <si>
    <t>Услуги</t>
  </si>
  <si>
    <t>Оказание услуг по обеспечению готовности электрической мощности к несению нагрузки</t>
  </si>
  <si>
    <t>351310.100.000000</t>
  </si>
  <si>
    <t>Услуги по передаче/распределению электроэнергии</t>
  </si>
  <si>
    <t>351210.130.000000</t>
  </si>
  <si>
    <t>Услуги по организации балансирования производства-потребления электрической энергии</t>
  </si>
  <si>
    <t>749020.000.000129</t>
  </si>
  <si>
    <t>Услуги по обеспечению готовности электрической мощности к несению нагрузки</t>
  </si>
  <si>
    <t>351110.100.000000</t>
  </si>
  <si>
    <t>Электроэнергия</t>
  </si>
  <si>
    <t>для собственного потребления</t>
  </si>
  <si>
    <t>Покупка Электроэнергии</t>
  </si>
  <si>
    <t>550000000, Павлодарская область, г.Экибастуз ул. Бауыржан Момышұлы, 23</t>
  </si>
  <si>
    <t>550000000, Павлодарская область, г.Экибастуз. ул. Маргулана ЦБХ</t>
  </si>
  <si>
    <t>DDP</t>
  </si>
  <si>
    <t>Киловатт</t>
  </si>
  <si>
    <t>Товары</t>
  </si>
  <si>
    <t>Итого услуги:</t>
  </si>
  <si>
    <t>Всего:</t>
  </si>
  <si>
    <t>Утверждено</t>
  </si>
  <si>
    <t>ДЭ</t>
  </si>
  <si>
    <t xml:space="preserve"> - </t>
  </si>
  <si>
    <t>Код ТМЦ</t>
  </si>
  <si>
    <t>Оказание услуг по пользованию национальной электрической сетью</t>
  </si>
  <si>
    <t xml:space="preserve">Оказание услуг по организации балансирования производства потребления электрической энергии </t>
  </si>
  <si>
    <t>Купля-продажа балансирующей электроэнергии и отрицательных дисбалансов</t>
  </si>
  <si>
    <t>Присоединения со всеми субъектами балансирующего рынка электрической энергии</t>
  </si>
  <si>
    <t xml:space="preserve">Окончательный платеж - 0%, Промежуточный платеж - 100% , Предоплата - 0% </t>
  </si>
  <si>
    <t xml:space="preserve">Окончательный платеж - 0%, Промежуточный платеж - 0% , Предоплата - 100% </t>
  </si>
  <si>
    <t>Окончательный платеж - 0%, Промежуточный платеж - 0% , Предоплата - 100%</t>
  </si>
  <si>
    <t>ОИ</t>
  </si>
  <si>
    <t>351210.900.000000</t>
  </si>
  <si>
    <t>Услуги по общему энергоснабжению</t>
  </si>
  <si>
    <t>Услуги по общему энергоснабжению (электроснабжение, теплоэнергия, горячая вода)</t>
  </si>
  <si>
    <t>Услуги по снабжению электрической энергией</t>
  </si>
  <si>
    <t>550000000, Павлодарская область,  с. Баянаул, ЦО Жасыбай</t>
  </si>
  <si>
    <t>Прогноз внутристрановой ценности, %</t>
  </si>
  <si>
    <t xml:space="preserve">73-1-3 </t>
  </si>
  <si>
    <t xml:space="preserve">73-1-3  </t>
  </si>
  <si>
    <t>с 01.2025 по 12.2025 (включительно)</t>
  </si>
  <si>
    <t>8 У</t>
  </si>
  <si>
    <t>360020.400.000003</t>
  </si>
  <si>
    <t>Услуги по подаче питьевой воды</t>
  </si>
  <si>
    <t>Услуги по общему энергоснабжению (электроснабжение, теплоэнергия, горячая вода без исключения)</t>
  </si>
  <si>
    <t>73-1-19</t>
  </si>
  <si>
    <t>Предоставление услуг по подаче воды и отводу сточных вод в городскую канализацию</t>
  </si>
  <si>
    <t>Оказание услуг по снабжению тепловой энергией</t>
  </si>
  <si>
    <t>3-1 У</t>
  </si>
  <si>
    <t>4-1 У</t>
  </si>
  <si>
    <t>6-1 У</t>
  </si>
  <si>
    <t>7-1 У</t>
  </si>
  <si>
    <t>73-1-9</t>
  </si>
  <si>
    <t>Штука</t>
  </si>
  <si>
    <t>Окончательный платеж - 100%, Промежуточный платеж - 0% , Предоплата - 0%</t>
  </si>
  <si>
    <t>с даты подписания договора в течении 30 календарных дней</t>
  </si>
  <si>
    <t>5-1 У</t>
  </si>
  <si>
    <t>FCA</t>
  </si>
  <si>
    <t>с даты подписания договора в течении 10 рабочих дней</t>
  </si>
  <si>
    <t xml:space="preserve">Килограмм </t>
  </si>
  <si>
    <t>3 Т</t>
  </si>
  <si>
    <t>201520.100.000002</t>
  </si>
  <si>
    <t>Хлорид аммония (хлористый аммоний)</t>
  </si>
  <si>
    <t>чистый для анализа</t>
  </si>
  <si>
    <t>АМОНИЙ ХЛОРИСТЫЙ</t>
  </si>
  <si>
    <t>00210010015</t>
  </si>
  <si>
    <t>с даты подписания договора в течении 30 рабочих дней</t>
  </si>
  <si>
    <t>5 Т</t>
  </si>
  <si>
    <t>Фильтр</t>
  </si>
  <si>
    <t>00120063568</t>
  </si>
  <si>
    <t>6 Т</t>
  </si>
  <si>
    <t>329959.900.000068</t>
  </si>
  <si>
    <t>сетевой</t>
  </si>
  <si>
    <t>ФИЛЬТР СЕТЕВОЙ  3M 6 РОЗЕТОК</t>
  </si>
  <si>
    <t>с даты подписания договора в течении 15 календарных дней</t>
  </si>
  <si>
    <t>7 Т</t>
  </si>
  <si>
    <t xml:space="preserve">территория Поставщика </t>
  </si>
  <si>
    <t>00310060959</t>
  </si>
  <si>
    <t>139213.500.010000</t>
  </si>
  <si>
    <t>Скатерть</t>
  </si>
  <si>
    <t>СКАТЕРТЬ (КЛЕЕНКА)</t>
  </si>
  <si>
    <t>столовая, из ткани</t>
  </si>
  <si>
    <t>00310060551</t>
  </si>
  <si>
    <t xml:space="preserve">259929.450.000010 </t>
  </si>
  <si>
    <t>Устройство пломбировочное</t>
  </si>
  <si>
    <t>силовое (запорно-пломбировочное), замковое</t>
  </si>
  <si>
    <t>ПЛОМБИРАТОР УНИВЕРСАЛЬНЫЙ БЕЗ ГРАВИРОВКИ</t>
  </si>
  <si>
    <t>9-2 У</t>
  </si>
  <si>
    <t>22 Т</t>
  </si>
  <si>
    <t>23 Т</t>
  </si>
  <si>
    <t>24 Т</t>
  </si>
  <si>
    <t>00310061419</t>
  </si>
  <si>
    <t>00310061643</t>
  </si>
  <si>
    <t>00310062727</t>
  </si>
  <si>
    <t>222313.700.000005</t>
  </si>
  <si>
    <t xml:space="preserve"> Бак</t>
  </si>
  <si>
    <t xml:space="preserve"> для воды, из пластика, объем 20-500 л</t>
  </si>
  <si>
    <t>БАК ПЛАСТМАССОВЫЙ С КРЫШКОЙ 50Л</t>
  </si>
  <si>
    <t>222923.250.000006</t>
  </si>
  <si>
    <t xml:space="preserve"> для продуктов пищевых, из пластика, объем 25-35 л</t>
  </si>
  <si>
    <t>БАК ПЛАСТМАССОВЫЙ С КРЫШКОЙ 35Л</t>
  </si>
  <si>
    <t>222214.700.000016</t>
  </si>
  <si>
    <t xml:space="preserve"> Бидон</t>
  </si>
  <si>
    <t xml:space="preserve">  полиэтиленовый, вместимость 5-10 л</t>
  </si>
  <si>
    <t>ЕМКОСТЬ МЕРНАЯ 5Л</t>
  </si>
  <si>
    <t>с даты подписания договора в течении 30 календарных  дней</t>
  </si>
  <si>
    <t>00140040687</t>
  </si>
  <si>
    <t>00140040753</t>
  </si>
  <si>
    <t>00140042175</t>
  </si>
  <si>
    <t>28 Т</t>
  </si>
  <si>
    <t>29 Т</t>
  </si>
  <si>
    <t>30 Т</t>
  </si>
  <si>
    <t>222921.550.000000</t>
  </si>
  <si>
    <t>Лента специальная</t>
  </si>
  <si>
    <t>для электроизоляции и герметизации, виниловая, ширина 2-19мм</t>
  </si>
  <si>
    <t>ИЗОЛЕНТА ПХВ</t>
  </si>
  <si>
    <t>139919.900.000025</t>
  </si>
  <si>
    <t>Изолента</t>
  </si>
  <si>
    <t>хлопчатобумажная, односторонняя</t>
  </si>
  <si>
    <t>ИЗОЛЕНТА Х/Б</t>
  </si>
  <si>
    <t>139919.900.000026</t>
  </si>
  <si>
    <t>хлопчатобумажная, двусторонняя</t>
  </si>
  <si>
    <t>ИЗОЛЕНТА 0.18*19ММ /20М/</t>
  </si>
  <si>
    <t xml:space="preserve">Годовой план закупок товаров, работ и услуг с применением Особого порядка ТОО "Богатырь Комир" на 2025 год </t>
  </si>
  <si>
    <t>00290142592</t>
  </si>
  <si>
    <t>271224.300.000005</t>
  </si>
  <si>
    <t>Реле электромагнитное</t>
  </si>
  <si>
    <t>постоянного тока</t>
  </si>
  <si>
    <t>550000000, Павлодарская область, г.Экибастуз. БФ ЦБХ, разрез Богатырь</t>
  </si>
  <si>
    <t>41 Т</t>
  </si>
  <si>
    <t>Оказание услуг по производству тепловой энергии в паре и конденсате</t>
  </si>
  <si>
    <t>10-1 У</t>
  </si>
  <si>
    <t>МИНИАТЮРНОЕ РЕЛЕ 40.62.9.24.000 + РОЗЕТКА 95.05.SPA</t>
  </si>
  <si>
    <t>1-2 Т</t>
  </si>
  <si>
    <t>2-2 У</t>
  </si>
  <si>
    <t>1-1 У</t>
  </si>
  <si>
    <t>11 У</t>
  </si>
  <si>
    <t>692010.000.000002</t>
  </si>
  <si>
    <t>Услуги по проведению аудита финансовой отчетности</t>
  </si>
  <si>
    <t>73-1-6</t>
  </si>
  <si>
    <t>с даты подписания договора по 30.06.2026 года (включительно)</t>
  </si>
  <si>
    <t xml:space="preserve">Окончательный платеж - 40%, Промежуточный платеж - 0% , Предоплата - 60% </t>
  </si>
  <si>
    <t>00210051314</t>
  </si>
  <si>
    <t>42 Т</t>
  </si>
  <si>
    <t>203012.700.000114</t>
  </si>
  <si>
    <t>Эмаль</t>
  </si>
  <si>
    <t>акриловая</t>
  </si>
  <si>
    <t>С даты подписания договора по 12.2025</t>
  </si>
  <si>
    <t>ЭМАЛЬ АКРИЛОВАЯ</t>
  </si>
  <si>
    <t>приказом генерального директора № 1134   от 19.08.2025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</si>
</sst>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"/>
      <family val="2"/>
      <charset val="204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top" wrapText="1"/>
    </xf>
    <xf numFmtId="0" fontId="7" fillId="0" borderId="0" xfId="0" applyFont="1" applyFill="1"/>
    <xf numFmtId="0" fontId="3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4" fontId="11" fillId="0" borderId="0" xfId="3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center"/>
    </xf>
    <xf numFmtId="4" fontId="13" fillId="0" borderId="0" xfId="3" applyNumberFormat="1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/>
    </xf>
    <xf numFmtId="0" fontId="0" fillId="0" borderId="3" xfId="0" applyFill="1" applyBorder="1"/>
    <xf numFmtId="0" fontId="0" fillId="2" borderId="0" xfId="0" applyFill="1"/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0" fillId="2" borderId="3" xfId="0" applyFill="1" applyBorder="1"/>
    <xf numFmtId="0" fontId="5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4" fontId="6" fillId="2" borderId="4" xfId="0" applyNumberFormat="1" applyFont="1" applyFill="1" applyBorder="1" applyAlignment="1">
      <alignment horizontal="left" vertical="top" wrapText="1"/>
    </xf>
    <xf numFmtId="0" fontId="0" fillId="2" borderId="8" xfId="0" applyFill="1" applyBorder="1"/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4" fontId="3" fillId="2" borderId="0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left" vertical="top" wrapText="1"/>
    </xf>
    <xf numFmtId="4" fontId="0" fillId="2" borderId="3" xfId="0" applyNumberFormat="1" applyFill="1" applyBorder="1" applyAlignment="1">
      <alignment horizontal="left" vertical="top"/>
    </xf>
    <xf numFmtId="0" fontId="0" fillId="2" borderId="0" xfId="0" applyFill="1" applyAlignment="1">
      <alignment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14" fillId="0" borderId="0" xfId="2" applyFont="1" applyFill="1" applyBorder="1" applyAlignment="1">
      <alignment horizontal="left" vertical="center"/>
    </xf>
    <xf numFmtId="0" fontId="14" fillId="0" borderId="0" xfId="2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4" fontId="4" fillId="2" borderId="3" xfId="0" applyNumberFormat="1" applyFont="1" applyFill="1" applyBorder="1" applyAlignment="1">
      <alignment horizontal="lef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164" fontId="6" fillId="2" borderId="8" xfId="0" applyNumberFormat="1" applyFont="1" applyFill="1" applyBorder="1" applyAlignment="1">
      <alignment horizontal="left" vertical="top" wrapText="1"/>
    </xf>
    <xf numFmtId="4" fontId="6" fillId="2" borderId="8" xfId="0" applyNumberFormat="1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164" fontId="6" fillId="2" borderId="3" xfId="0" applyNumberFormat="1" applyFont="1" applyFill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164" fontId="6" fillId="2" borderId="7" xfId="0" applyNumberFormat="1" applyFont="1" applyFill="1" applyBorder="1" applyAlignment="1">
      <alignment horizontal="left" vertical="top" wrapText="1"/>
    </xf>
    <xf numFmtId="4" fontId="6" fillId="2" borderId="7" xfId="0" applyNumberFormat="1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left" vertical="top" wrapText="1"/>
    </xf>
    <xf numFmtId="0" fontId="15" fillId="2" borderId="0" xfId="0" applyFont="1" applyFill="1"/>
    <xf numFmtId="4" fontId="0" fillId="2" borderId="0" xfId="0" applyNumberFormat="1" applyFill="1"/>
    <xf numFmtId="0" fontId="5" fillId="2" borderId="4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</cellXfs>
  <cellStyles count="6">
    <cellStyle name="Обычный" xfId="0" builtinId="0"/>
    <cellStyle name="Обычный 2" xfId="1"/>
    <cellStyle name="Обычный 2 2 2" xfId="4"/>
    <cellStyle name="Обычный 2 4" xfId="5"/>
    <cellStyle name="Обычный 3" xfId="3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ghv03\&#1054;&#1090;&#1076;&#1077;&#1083;%20&#1087;&#1083;&#1072;&#1085;&#1080;&#1088;&#1086;&#1074;&#1072;&#1085;&#1080;&#1103;\2022\&#1060;&#1086;&#1088;&#1084;&#1080;&#1088;&#1086;&#1074;&#1072;&#1085;&#1080;&#1077;%20&#1055;&#1055;&#1047;%202021%20&#1056;&#1080;&#1059;\&#1064;&#1072;&#1073;&#1083;&#1086;&#1085;%20&#1055;&#1055;&#1047;%20-%20&#1056;&#1080;&#10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З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tabSelected="1" topLeftCell="B1" zoomScale="70" zoomScaleNormal="70" workbookViewId="0">
      <selection activeCell="B41" sqref="A41:XFD50"/>
    </sheetView>
  </sheetViews>
  <sheetFormatPr defaultRowHeight="15" x14ac:dyDescent="0.25"/>
  <cols>
    <col min="1" max="1" width="0" style="1" hidden="1" customWidth="1"/>
    <col min="2" max="2" width="15.140625" style="1" customWidth="1"/>
    <col min="3" max="3" width="7.42578125" style="1" customWidth="1"/>
    <col min="4" max="4" width="21.42578125" style="1" customWidth="1"/>
    <col min="5" max="5" width="22.42578125" style="1" customWidth="1"/>
    <col min="6" max="6" width="29.85546875" style="1" customWidth="1"/>
    <col min="7" max="7" width="33.85546875" style="1" customWidth="1"/>
    <col min="8" max="8" width="6.7109375" style="1" customWidth="1"/>
    <col min="9" max="9" width="19.28515625" style="1" customWidth="1"/>
    <col min="10" max="10" width="11.7109375" style="1" customWidth="1"/>
    <col min="11" max="11" width="14.7109375" style="1" customWidth="1"/>
    <col min="12" max="12" width="23.42578125" style="1" customWidth="1"/>
    <col min="13" max="13" width="23.7109375" style="1" customWidth="1"/>
    <col min="14" max="14" width="10.140625" style="1" customWidth="1"/>
    <col min="15" max="15" width="22.140625" style="1" customWidth="1"/>
    <col min="16" max="16" width="23.42578125" style="1" customWidth="1"/>
    <col min="17" max="17" width="10.28515625" style="1" customWidth="1"/>
    <col min="18" max="18" width="17.7109375" style="1" customWidth="1"/>
    <col min="19" max="19" width="19.85546875" style="1" customWidth="1"/>
    <col min="20" max="21" width="18" style="1" customWidth="1"/>
    <col min="22" max="22" width="17.28515625" style="1" customWidth="1"/>
    <col min="23" max="23" width="18.140625" style="1" customWidth="1"/>
    <col min="24" max="25" width="10.42578125" style="1" customWidth="1"/>
    <col min="26" max="16384" width="9.140625" style="1"/>
  </cols>
  <sheetData>
    <row r="1" spans="1:25" x14ac:dyDescent="0.25">
      <c r="C1" s="3"/>
      <c r="D1" s="3"/>
      <c r="E1" s="3"/>
      <c r="F1" s="3"/>
      <c r="G1" s="3"/>
      <c r="H1" s="3"/>
      <c r="I1" s="3"/>
      <c r="J1" s="3"/>
      <c r="K1" s="3"/>
      <c r="L1" s="3" t="s">
        <v>22</v>
      </c>
    </row>
    <row r="2" spans="1:25" x14ac:dyDescent="0.25">
      <c r="C2" s="3"/>
      <c r="D2" s="3"/>
      <c r="E2" s="3"/>
      <c r="F2" s="3"/>
      <c r="G2" s="3"/>
      <c r="H2" s="3"/>
      <c r="I2" s="3"/>
      <c r="J2" s="3"/>
      <c r="K2" s="3"/>
      <c r="L2" s="3"/>
    </row>
    <row r="3" spans="1:25" x14ac:dyDescent="0.25">
      <c r="C3" s="3"/>
      <c r="D3" s="3"/>
      <c r="E3" s="3"/>
      <c r="F3" s="3"/>
      <c r="G3" s="3"/>
      <c r="H3" s="3"/>
      <c r="I3" s="3"/>
      <c r="J3" s="3"/>
      <c r="K3" s="3"/>
      <c r="L3" s="7" t="s">
        <v>44</v>
      </c>
    </row>
    <row r="4" spans="1:25" ht="24" customHeight="1" x14ac:dyDescent="0.25">
      <c r="C4" s="3"/>
      <c r="D4" s="3"/>
      <c r="E4" s="3"/>
      <c r="F4" s="3"/>
      <c r="G4" s="3"/>
      <c r="H4" s="3"/>
      <c r="I4" s="3"/>
      <c r="J4" s="3"/>
      <c r="K4" s="3"/>
      <c r="L4" s="7" t="s">
        <v>173</v>
      </c>
    </row>
    <row r="5" spans="1:25" x14ac:dyDescent="0.25">
      <c r="C5" s="3"/>
      <c r="D5" s="3"/>
      <c r="E5" s="3"/>
      <c r="F5" s="3"/>
      <c r="G5" s="3"/>
      <c r="H5" s="3"/>
      <c r="I5" s="3"/>
      <c r="J5" s="3"/>
      <c r="K5" s="3"/>
      <c r="L5" s="3"/>
    </row>
    <row r="6" spans="1:25" x14ac:dyDescent="0.25">
      <c r="D6" s="3"/>
      <c r="E6" s="3" t="s">
        <v>147</v>
      </c>
      <c r="F6" s="3"/>
      <c r="G6" s="3"/>
      <c r="H6" s="3"/>
      <c r="I6" s="3"/>
      <c r="J6" s="3"/>
      <c r="K6" s="3"/>
      <c r="L6" s="3"/>
    </row>
    <row r="7" spans="1:25" x14ac:dyDescent="0.25">
      <c r="C7" s="3"/>
      <c r="D7" s="3"/>
      <c r="E7" s="3"/>
      <c r="F7" s="3"/>
      <c r="G7" s="3"/>
      <c r="H7" s="3"/>
      <c r="I7" s="3"/>
      <c r="J7" s="3"/>
      <c r="K7" s="3"/>
      <c r="L7" s="3"/>
    </row>
    <row r="8" spans="1:25" ht="15.75" thickBot="1" x14ac:dyDescent="0.3"/>
    <row r="9" spans="1:25" ht="86.25" customHeight="1" thickBot="1" x14ac:dyDescent="0.3">
      <c r="B9" s="2" t="s">
        <v>47</v>
      </c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61</v>
      </c>
      <c r="K9" s="2" t="s">
        <v>7</v>
      </c>
      <c r="L9" s="2" t="s">
        <v>8</v>
      </c>
      <c r="M9" s="2" t="s">
        <v>9</v>
      </c>
      <c r="N9" s="2" t="s">
        <v>10</v>
      </c>
      <c r="O9" s="2" t="s">
        <v>11</v>
      </c>
      <c r="P9" s="2" t="s">
        <v>12</v>
      </c>
      <c r="Q9" s="2" t="s">
        <v>13</v>
      </c>
      <c r="R9" s="2" t="s">
        <v>14</v>
      </c>
      <c r="S9" s="2" t="s">
        <v>15</v>
      </c>
      <c r="T9" s="2" t="s">
        <v>16</v>
      </c>
      <c r="U9" s="2" t="s">
        <v>17</v>
      </c>
      <c r="V9" s="2" t="s">
        <v>18</v>
      </c>
      <c r="W9" s="2" t="s">
        <v>19</v>
      </c>
      <c r="X9" s="4"/>
      <c r="Y9" s="4"/>
    </row>
    <row r="10" spans="1:25" ht="15.75" thickBot="1" x14ac:dyDescent="0.3">
      <c r="B10" s="2">
        <v>1</v>
      </c>
      <c r="C10" s="2">
        <v>2</v>
      </c>
      <c r="D10" s="2"/>
      <c r="E10" s="2"/>
      <c r="F10" s="2"/>
      <c r="G10" s="2">
        <v>3</v>
      </c>
      <c r="H10" s="2">
        <v>4</v>
      </c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2">
        <v>11</v>
      </c>
      <c r="P10" s="2">
        <v>12</v>
      </c>
      <c r="Q10" s="2">
        <v>13</v>
      </c>
      <c r="R10" s="2">
        <v>14</v>
      </c>
      <c r="S10" s="2">
        <v>15</v>
      </c>
      <c r="T10" s="2">
        <v>16</v>
      </c>
      <c r="U10" s="2">
        <v>17</v>
      </c>
      <c r="V10" s="2">
        <v>18</v>
      </c>
      <c r="W10" s="2">
        <v>19</v>
      </c>
    </row>
    <row r="11" spans="1:25" x14ac:dyDescent="0.25">
      <c r="C11" s="4" t="s">
        <v>41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5" s="17" customFormat="1" ht="60" customHeight="1" x14ac:dyDescent="0.25">
      <c r="A12" s="17" t="s">
        <v>45</v>
      </c>
      <c r="B12" s="22" t="s">
        <v>46</v>
      </c>
      <c r="C12" s="35" t="s">
        <v>157</v>
      </c>
      <c r="D12" s="40" t="s">
        <v>33</v>
      </c>
      <c r="E12" s="25" t="s">
        <v>34</v>
      </c>
      <c r="F12" s="25" t="s">
        <v>35</v>
      </c>
      <c r="G12" s="25" t="s">
        <v>36</v>
      </c>
      <c r="H12" s="36" t="s">
        <v>55</v>
      </c>
      <c r="I12" s="18" t="s">
        <v>62</v>
      </c>
      <c r="J12" s="18">
        <v>0</v>
      </c>
      <c r="K12" s="19">
        <v>12.202400000000001</v>
      </c>
      <c r="L12" s="41" t="s">
        <v>37</v>
      </c>
      <c r="M12" s="20" t="s">
        <v>38</v>
      </c>
      <c r="N12" s="61" t="s">
        <v>39</v>
      </c>
      <c r="O12" s="20" t="s">
        <v>64</v>
      </c>
      <c r="P12" s="20" t="s">
        <v>54</v>
      </c>
      <c r="Q12" s="20" t="s">
        <v>40</v>
      </c>
      <c r="R12" s="45">
        <v>357716075</v>
      </c>
      <c r="S12" s="46">
        <f>T12/R12</f>
        <v>24.211910147566055</v>
      </c>
      <c r="T12" s="26">
        <v>8660989466.2399998</v>
      </c>
      <c r="U12" s="26">
        <f t="shared" ref="U12" si="0">T12*1.12</f>
        <v>9700308202.1888008</v>
      </c>
      <c r="V12" s="20" t="s">
        <v>21</v>
      </c>
      <c r="W12" s="21" t="s">
        <v>21</v>
      </c>
    </row>
    <row r="13" spans="1:25" s="17" customFormat="1" ht="60" customHeight="1" x14ac:dyDescent="0.25">
      <c r="B13" s="40" t="s">
        <v>89</v>
      </c>
      <c r="C13" s="35" t="s">
        <v>84</v>
      </c>
      <c r="D13" s="42" t="s">
        <v>85</v>
      </c>
      <c r="E13" s="25" t="s">
        <v>86</v>
      </c>
      <c r="F13" s="25" t="s">
        <v>87</v>
      </c>
      <c r="G13" s="25" t="s">
        <v>88</v>
      </c>
      <c r="H13" s="36" t="s">
        <v>55</v>
      </c>
      <c r="I13" s="18" t="s">
        <v>76</v>
      </c>
      <c r="J13" s="18">
        <v>0</v>
      </c>
      <c r="K13" s="19">
        <v>1.2024999999999999</v>
      </c>
      <c r="L13" s="41" t="s">
        <v>37</v>
      </c>
      <c r="M13" s="54" t="s">
        <v>100</v>
      </c>
      <c r="N13" s="42" t="s">
        <v>81</v>
      </c>
      <c r="O13" s="42" t="s">
        <v>82</v>
      </c>
      <c r="P13" s="42" t="s">
        <v>54</v>
      </c>
      <c r="Q13" s="42" t="s">
        <v>83</v>
      </c>
      <c r="R13" s="45">
        <v>25</v>
      </c>
      <c r="S13" s="46">
        <v>2442.86</v>
      </c>
      <c r="T13" s="26">
        <f t="shared" ref="T13" si="1">R13*S13</f>
        <v>61071.5</v>
      </c>
      <c r="U13" s="26">
        <f t="shared" ref="U13" si="2">T13*1.12</f>
        <v>68400.08</v>
      </c>
      <c r="V13" s="20" t="s">
        <v>21</v>
      </c>
      <c r="W13" s="21" t="s">
        <v>21</v>
      </c>
    </row>
    <row r="14" spans="1:25" s="17" customFormat="1" ht="60" customHeight="1" x14ac:dyDescent="0.25">
      <c r="B14" s="40" t="s">
        <v>101</v>
      </c>
      <c r="C14" s="35" t="s">
        <v>91</v>
      </c>
      <c r="D14" s="40" t="s">
        <v>102</v>
      </c>
      <c r="E14" s="25" t="s">
        <v>103</v>
      </c>
      <c r="F14" s="36" t="s">
        <v>105</v>
      </c>
      <c r="G14" s="36" t="s">
        <v>104</v>
      </c>
      <c r="H14" s="36" t="s">
        <v>55</v>
      </c>
      <c r="I14" s="18" t="s">
        <v>76</v>
      </c>
      <c r="J14" s="18">
        <v>0</v>
      </c>
      <c r="K14" s="19">
        <v>3.2025000000000001</v>
      </c>
      <c r="L14" s="41" t="s">
        <v>37</v>
      </c>
      <c r="M14" s="20" t="s">
        <v>38</v>
      </c>
      <c r="N14" s="50" t="s">
        <v>39</v>
      </c>
      <c r="O14" s="42" t="s">
        <v>90</v>
      </c>
      <c r="P14" s="42" t="s">
        <v>78</v>
      </c>
      <c r="Q14" s="42" t="s">
        <v>77</v>
      </c>
      <c r="R14" s="45">
        <v>54</v>
      </c>
      <c r="S14" s="46">
        <v>3392.86</v>
      </c>
      <c r="T14" s="26">
        <f t="shared" ref="T14" si="3">R14*S14</f>
        <v>183214.44</v>
      </c>
      <c r="U14" s="26">
        <f t="shared" ref="U14" si="4">T14*1.12</f>
        <v>205200.17280000003</v>
      </c>
      <c r="V14" s="20" t="s">
        <v>21</v>
      </c>
      <c r="W14" s="21" t="s">
        <v>21</v>
      </c>
    </row>
    <row r="15" spans="1:25" s="59" customFormat="1" ht="60" customHeight="1" x14ac:dyDescent="0.25">
      <c r="B15" s="42" t="s">
        <v>93</v>
      </c>
      <c r="C15" s="42" t="s">
        <v>94</v>
      </c>
      <c r="D15" s="36" t="s">
        <v>95</v>
      </c>
      <c r="E15" s="36" t="s">
        <v>92</v>
      </c>
      <c r="F15" s="36" t="s">
        <v>96</v>
      </c>
      <c r="G15" s="42" t="s">
        <v>97</v>
      </c>
      <c r="H15" s="36" t="s">
        <v>55</v>
      </c>
      <c r="I15" s="36" t="s">
        <v>76</v>
      </c>
      <c r="J15" s="57">
        <v>0</v>
      </c>
      <c r="K15" s="19">
        <v>3.2025000000000001</v>
      </c>
      <c r="L15" s="41" t="s">
        <v>37</v>
      </c>
      <c r="M15" s="20" t="s">
        <v>38</v>
      </c>
      <c r="N15" s="54" t="s">
        <v>39</v>
      </c>
      <c r="O15" s="42" t="s">
        <v>98</v>
      </c>
      <c r="P15" s="42" t="s">
        <v>78</v>
      </c>
      <c r="Q15" s="42" t="s">
        <v>77</v>
      </c>
      <c r="R15" s="45">
        <v>50</v>
      </c>
      <c r="S15" s="46">
        <v>2276</v>
      </c>
      <c r="T15" s="58">
        <f t="shared" ref="T15" si="5">R15*S15</f>
        <v>113800</v>
      </c>
      <c r="U15" s="58">
        <f t="shared" ref="U15" si="6">T15*1.12</f>
        <v>127456.00000000001</v>
      </c>
      <c r="V15" s="20" t="s">
        <v>21</v>
      </c>
      <c r="W15" s="21" t="s">
        <v>21</v>
      </c>
    </row>
    <row r="16" spans="1:25" s="59" customFormat="1" ht="75" x14ac:dyDescent="0.25">
      <c r="B16" s="40" t="s">
        <v>106</v>
      </c>
      <c r="C16" s="35" t="s">
        <v>99</v>
      </c>
      <c r="D16" s="40" t="s">
        <v>107</v>
      </c>
      <c r="E16" s="25" t="s">
        <v>108</v>
      </c>
      <c r="F16" s="36" t="s">
        <v>109</v>
      </c>
      <c r="G16" s="36" t="s">
        <v>110</v>
      </c>
      <c r="H16" s="36" t="s">
        <v>55</v>
      </c>
      <c r="I16" s="18" t="s">
        <v>76</v>
      </c>
      <c r="J16" s="18">
        <v>0</v>
      </c>
      <c r="K16" s="19">
        <v>3.2025000000000001</v>
      </c>
      <c r="L16" s="41" t="s">
        <v>37</v>
      </c>
      <c r="M16" s="20" t="s">
        <v>38</v>
      </c>
      <c r="N16" s="50" t="s">
        <v>39</v>
      </c>
      <c r="O16" s="42" t="s">
        <v>79</v>
      </c>
      <c r="P16" s="41" t="s">
        <v>78</v>
      </c>
      <c r="Q16" s="42" t="s">
        <v>77</v>
      </c>
      <c r="R16" s="45">
        <v>4</v>
      </c>
      <c r="S16" s="46">
        <v>7200</v>
      </c>
      <c r="T16" s="58">
        <f t="shared" ref="T16" si="7">R16*S16</f>
        <v>28800</v>
      </c>
      <c r="U16" s="58">
        <f t="shared" ref="U16" si="8">T16*1.12</f>
        <v>32256.000000000004</v>
      </c>
      <c r="V16" s="20" t="s">
        <v>21</v>
      </c>
      <c r="W16" s="21" t="s">
        <v>21</v>
      </c>
    </row>
    <row r="17" spans="1:25" s="59" customFormat="1" ht="60" customHeight="1" x14ac:dyDescent="0.25">
      <c r="B17" s="40" t="s">
        <v>115</v>
      </c>
      <c r="C17" s="35" t="s">
        <v>112</v>
      </c>
      <c r="D17" s="40" t="s">
        <v>118</v>
      </c>
      <c r="E17" s="25" t="s">
        <v>119</v>
      </c>
      <c r="F17" s="36" t="s">
        <v>120</v>
      </c>
      <c r="G17" s="36" t="s">
        <v>121</v>
      </c>
      <c r="H17" s="40" t="s">
        <v>55</v>
      </c>
      <c r="I17" s="35" t="s">
        <v>76</v>
      </c>
      <c r="J17" s="18">
        <v>0</v>
      </c>
      <c r="K17" s="19">
        <v>3.2025000000000001</v>
      </c>
      <c r="L17" s="41" t="s">
        <v>37</v>
      </c>
      <c r="M17" s="20" t="s">
        <v>38</v>
      </c>
      <c r="N17" s="50" t="s">
        <v>39</v>
      </c>
      <c r="O17" s="42" t="s">
        <v>129</v>
      </c>
      <c r="P17" s="41" t="s">
        <v>78</v>
      </c>
      <c r="Q17" s="42" t="s">
        <v>77</v>
      </c>
      <c r="R17" s="45">
        <v>10</v>
      </c>
      <c r="S17" s="46">
        <v>8000</v>
      </c>
      <c r="T17" s="44">
        <f t="shared" ref="T17:T22" si="9">R17*S17</f>
        <v>80000</v>
      </c>
      <c r="U17" s="44">
        <f>T17*1.12</f>
        <v>89600.000000000015</v>
      </c>
      <c r="V17" s="20" t="s">
        <v>21</v>
      </c>
      <c r="W17" s="21" t="s">
        <v>21</v>
      </c>
    </row>
    <row r="18" spans="1:25" s="59" customFormat="1" ht="60" customHeight="1" x14ac:dyDescent="0.25">
      <c r="B18" s="40" t="s">
        <v>116</v>
      </c>
      <c r="C18" s="35" t="s">
        <v>113</v>
      </c>
      <c r="D18" s="40" t="s">
        <v>122</v>
      </c>
      <c r="E18" s="25" t="s">
        <v>119</v>
      </c>
      <c r="F18" s="36" t="s">
        <v>123</v>
      </c>
      <c r="G18" s="36" t="s">
        <v>124</v>
      </c>
      <c r="H18" s="40" t="s">
        <v>55</v>
      </c>
      <c r="I18" s="35" t="s">
        <v>76</v>
      </c>
      <c r="J18" s="18">
        <v>0</v>
      </c>
      <c r="K18" s="19">
        <v>3.2025000000000001</v>
      </c>
      <c r="L18" s="41" t="s">
        <v>37</v>
      </c>
      <c r="M18" s="20" t="s">
        <v>38</v>
      </c>
      <c r="N18" s="50" t="s">
        <v>39</v>
      </c>
      <c r="O18" s="42" t="s">
        <v>129</v>
      </c>
      <c r="P18" s="41" t="s">
        <v>78</v>
      </c>
      <c r="Q18" s="42" t="s">
        <v>77</v>
      </c>
      <c r="R18" s="45">
        <v>13</v>
      </c>
      <c r="S18" s="46">
        <v>6000</v>
      </c>
      <c r="T18" s="44">
        <f t="shared" si="9"/>
        <v>78000</v>
      </c>
      <c r="U18" s="44">
        <f>T18*1.12</f>
        <v>87360.000000000015</v>
      </c>
      <c r="V18" s="20" t="s">
        <v>21</v>
      </c>
      <c r="W18" s="21" t="s">
        <v>21</v>
      </c>
    </row>
    <row r="19" spans="1:25" s="59" customFormat="1" ht="60" customHeight="1" x14ac:dyDescent="0.25">
      <c r="B19" s="40" t="s">
        <v>117</v>
      </c>
      <c r="C19" s="35" t="s">
        <v>114</v>
      </c>
      <c r="D19" s="40" t="s">
        <v>125</v>
      </c>
      <c r="E19" s="25" t="s">
        <v>126</v>
      </c>
      <c r="F19" s="36" t="s">
        <v>127</v>
      </c>
      <c r="G19" s="36" t="s">
        <v>128</v>
      </c>
      <c r="H19" s="40" t="s">
        <v>55</v>
      </c>
      <c r="I19" s="35" t="s">
        <v>76</v>
      </c>
      <c r="J19" s="18">
        <v>0</v>
      </c>
      <c r="K19" s="19">
        <v>3.2025000000000001</v>
      </c>
      <c r="L19" s="41" t="s">
        <v>37</v>
      </c>
      <c r="M19" s="20" t="s">
        <v>38</v>
      </c>
      <c r="N19" s="50" t="s">
        <v>39</v>
      </c>
      <c r="O19" s="42" t="s">
        <v>129</v>
      </c>
      <c r="P19" s="41" t="s">
        <v>78</v>
      </c>
      <c r="Q19" s="42" t="s">
        <v>77</v>
      </c>
      <c r="R19" s="45">
        <v>2</v>
      </c>
      <c r="S19" s="46">
        <v>6465</v>
      </c>
      <c r="T19" s="44">
        <f t="shared" si="9"/>
        <v>12930</v>
      </c>
      <c r="U19" s="44">
        <f>T19*1.12</f>
        <v>14481.600000000002</v>
      </c>
      <c r="V19" s="20" t="s">
        <v>21</v>
      </c>
      <c r="W19" s="21" t="s">
        <v>21</v>
      </c>
    </row>
    <row r="20" spans="1:25" s="59" customFormat="1" ht="60" customHeight="1" x14ac:dyDescent="0.25">
      <c r="B20" s="40" t="s">
        <v>130</v>
      </c>
      <c r="C20" s="35" t="s">
        <v>133</v>
      </c>
      <c r="D20" s="40" t="s">
        <v>136</v>
      </c>
      <c r="E20" s="25" t="s">
        <v>137</v>
      </c>
      <c r="F20" s="36" t="s">
        <v>138</v>
      </c>
      <c r="G20" s="36" t="s">
        <v>139</v>
      </c>
      <c r="H20" s="40" t="s">
        <v>55</v>
      </c>
      <c r="I20" s="35" t="s">
        <v>76</v>
      </c>
      <c r="J20" s="18">
        <v>0</v>
      </c>
      <c r="K20" s="19">
        <v>3.2025000000000001</v>
      </c>
      <c r="L20" s="41" t="s">
        <v>37</v>
      </c>
      <c r="M20" s="20" t="s">
        <v>38</v>
      </c>
      <c r="N20" s="50" t="s">
        <v>39</v>
      </c>
      <c r="O20" s="42" t="s">
        <v>129</v>
      </c>
      <c r="P20" s="41" t="s">
        <v>78</v>
      </c>
      <c r="Q20" s="42" t="s">
        <v>77</v>
      </c>
      <c r="R20" s="45">
        <v>100</v>
      </c>
      <c r="S20" s="46">
        <v>383</v>
      </c>
      <c r="T20" s="44">
        <f t="shared" si="9"/>
        <v>38300</v>
      </c>
      <c r="U20" s="44">
        <f>T20*1.12</f>
        <v>42896.000000000007</v>
      </c>
      <c r="V20" s="20" t="s">
        <v>21</v>
      </c>
      <c r="W20" s="21" t="s">
        <v>21</v>
      </c>
    </row>
    <row r="21" spans="1:25" s="59" customFormat="1" ht="60" customHeight="1" x14ac:dyDescent="0.25">
      <c r="B21" s="40" t="s">
        <v>131</v>
      </c>
      <c r="C21" s="35" t="s">
        <v>134</v>
      </c>
      <c r="D21" s="40" t="s">
        <v>140</v>
      </c>
      <c r="E21" s="25" t="s">
        <v>141</v>
      </c>
      <c r="F21" s="36" t="s">
        <v>142</v>
      </c>
      <c r="G21" s="36" t="s">
        <v>143</v>
      </c>
      <c r="H21" s="40" t="s">
        <v>55</v>
      </c>
      <c r="I21" s="35" t="s">
        <v>76</v>
      </c>
      <c r="J21" s="18">
        <v>0</v>
      </c>
      <c r="K21" s="19">
        <v>3.2025000000000001</v>
      </c>
      <c r="L21" s="41" t="s">
        <v>37</v>
      </c>
      <c r="M21" s="20" t="s">
        <v>38</v>
      </c>
      <c r="N21" s="50" t="s">
        <v>39</v>
      </c>
      <c r="O21" s="42" t="s">
        <v>129</v>
      </c>
      <c r="P21" s="41" t="s">
        <v>78</v>
      </c>
      <c r="Q21" s="42" t="s">
        <v>77</v>
      </c>
      <c r="R21" s="45">
        <v>200</v>
      </c>
      <c r="S21" s="46">
        <v>357.14</v>
      </c>
      <c r="T21" s="44">
        <f t="shared" si="9"/>
        <v>71428</v>
      </c>
      <c r="U21" s="44">
        <f t="shared" ref="U21:U22" si="10">T21*1.12</f>
        <v>79999.360000000001</v>
      </c>
      <c r="V21" s="20" t="s">
        <v>21</v>
      </c>
      <c r="W21" s="21" t="s">
        <v>21</v>
      </c>
    </row>
    <row r="22" spans="1:25" s="59" customFormat="1" ht="60" customHeight="1" x14ac:dyDescent="0.25">
      <c r="B22" s="40" t="s">
        <v>132</v>
      </c>
      <c r="C22" s="35" t="s">
        <v>135</v>
      </c>
      <c r="D22" s="40" t="s">
        <v>144</v>
      </c>
      <c r="E22" s="25" t="s">
        <v>141</v>
      </c>
      <c r="F22" s="36" t="s">
        <v>145</v>
      </c>
      <c r="G22" s="36" t="s">
        <v>146</v>
      </c>
      <c r="H22" s="40" t="s">
        <v>55</v>
      </c>
      <c r="I22" s="35" t="s">
        <v>76</v>
      </c>
      <c r="J22" s="18">
        <v>0</v>
      </c>
      <c r="K22" s="19">
        <v>3.2025000000000001</v>
      </c>
      <c r="L22" s="41" t="s">
        <v>37</v>
      </c>
      <c r="M22" s="20" t="s">
        <v>38</v>
      </c>
      <c r="N22" s="50" t="s">
        <v>39</v>
      </c>
      <c r="O22" s="42" t="s">
        <v>129</v>
      </c>
      <c r="P22" s="41" t="s">
        <v>78</v>
      </c>
      <c r="Q22" s="42" t="s">
        <v>77</v>
      </c>
      <c r="R22" s="45">
        <v>96</v>
      </c>
      <c r="S22" s="46">
        <v>2500</v>
      </c>
      <c r="T22" s="44">
        <f t="shared" si="9"/>
        <v>240000</v>
      </c>
      <c r="U22" s="44">
        <f t="shared" si="10"/>
        <v>268800</v>
      </c>
      <c r="V22" s="20" t="s">
        <v>21</v>
      </c>
      <c r="W22" s="21" t="s">
        <v>21</v>
      </c>
    </row>
    <row r="23" spans="1:25" s="59" customFormat="1" ht="60" customHeight="1" x14ac:dyDescent="0.25">
      <c r="B23" s="40" t="s">
        <v>148</v>
      </c>
      <c r="C23" s="35" t="s">
        <v>153</v>
      </c>
      <c r="D23" s="40" t="s">
        <v>149</v>
      </c>
      <c r="E23" s="25" t="s">
        <v>150</v>
      </c>
      <c r="F23" s="36" t="s">
        <v>151</v>
      </c>
      <c r="G23" s="36" t="s">
        <v>156</v>
      </c>
      <c r="H23" s="40" t="s">
        <v>55</v>
      </c>
      <c r="I23" s="35" t="s">
        <v>76</v>
      </c>
      <c r="J23" s="40">
        <v>0</v>
      </c>
      <c r="K23" s="19">
        <v>3.2025000000000001</v>
      </c>
      <c r="L23" s="41" t="s">
        <v>37</v>
      </c>
      <c r="M23" s="20" t="s">
        <v>152</v>
      </c>
      <c r="N23" s="50" t="s">
        <v>39</v>
      </c>
      <c r="O23" s="42" t="s">
        <v>98</v>
      </c>
      <c r="P23" s="41" t="s">
        <v>78</v>
      </c>
      <c r="Q23" s="42" t="s">
        <v>77</v>
      </c>
      <c r="R23" s="45">
        <v>6</v>
      </c>
      <c r="S23" s="46">
        <v>6800</v>
      </c>
      <c r="T23" s="44">
        <f t="shared" ref="T23:T24" si="11">R23*S23</f>
        <v>40800</v>
      </c>
      <c r="U23" s="44">
        <f>T23*1.12</f>
        <v>45696.000000000007</v>
      </c>
      <c r="V23" s="20" t="s">
        <v>21</v>
      </c>
      <c r="W23" s="21" t="s">
        <v>21</v>
      </c>
    </row>
    <row r="24" spans="1:25" s="59" customFormat="1" ht="60" customHeight="1" x14ac:dyDescent="0.25">
      <c r="B24" s="40" t="s">
        <v>166</v>
      </c>
      <c r="C24" s="35" t="s">
        <v>167</v>
      </c>
      <c r="D24" s="40" t="s">
        <v>168</v>
      </c>
      <c r="E24" s="25" t="s">
        <v>169</v>
      </c>
      <c r="F24" s="36" t="s">
        <v>170</v>
      </c>
      <c r="G24" s="36" t="s">
        <v>172</v>
      </c>
      <c r="H24" s="40" t="s">
        <v>55</v>
      </c>
      <c r="I24" s="35" t="s">
        <v>76</v>
      </c>
      <c r="J24" s="40">
        <v>0</v>
      </c>
      <c r="K24" s="19">
        <v>8.2025000000000006</v>
      </c>
      <c r="L24" s="41" t="s">
        <v>37</v>
      </c>
      <c r="M24" s="20" t="s">
        <v>38</v>
      </c>
      <c r="N24" s="50" t="s">
        <v>39</v>
      </c>
      <c r="O24" s="65" t="s">
        <v>171</v>
      </c>
      <c r="P24" s="41" t="s">
        <v>78</v>
      </c>
      <c r="Q24" s="42" t="s">
        <v>83</v>
      </c>
      <c r="R24" s="45">
        <v>100</v>
      </c>
      <c r="S24" s="46">
        <v>1250</v>
      </c>
      <c r="T24" s="44">
        <f t="shared" si="11"/>
        <v>125000</v>
      </c>
      <c r="U24" s="44">
        <f>T24*1.12</f>
        <v>140000</v>
      </c>
      <c r="V24" s="20" t="s">
        <v>21</v>
      </c>
      <c r="W24" s="21" t="s">
        <v>21</v>
      </c>
    </row>
    <row r="25" spans="1:25" s="17" customFormat="1" x14ac:dyDescent="0.25">
      <c r="B25" s="27"/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30">
        <f>SUM(T12:T24)</f>
        <v>8662062810.1800003</v>
      </c>
      <c r="U25" s="30">
        <f>SUM(U12:U24)</f>
        <v>9701510347.4016018</v>
      </c>
      <c r="V25" s="29"/>
      <c r="W25" s="29"/>
    </row>
    <row r="26" spans="1:25" s="17" customFormat="1" ht="12.75" customHeight="1" x14ac:dyDescent="0.25">
      <c r="B26" s="22"/>
      <c r="C26" s="31" t="s">
        <v>25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32"/>
      <c r="T26" s="32"/>
      <c r="U26" s="32"/>
      <c r="V26" s="19"/>
      <c r="W26" s="19"/>
      <c r="X26" s="33"/>
      <c r="Y26" s="33"/>
    </row>
    <row r="27" spans="1:25" s="17" customFormat="1" ht="90" x14ac:dyDescent="0.25">
      <c r="A27" s="17" t="s">
        <v>45</v>
      </c>
      <c r="B27" s="22" t="s">
        <v>46</v>
      </c>
      <c r="C27" s="34" t="s">
        <v>159</v>
      </c>
      <c r="D27" s="62" t="s">
        <v>29</v>
      </c>
      <c r="E27" s="25" t="s">
        <v>30</v>
      </c>
      <c r="F27" s="36" t="s">
        <v>30</v>
      </c>
      <c r="G27" s="36" t="s">
        <v>49</v>
      </c>
      <c r="H27" s="36" t="s">
        <v>55</v>
      </c>
      <c r="I27" s="18" t="s">
        <v>63</v>
      </c>
      <c r="J27" s="23">
        <v>100</v>
      </c>
      <c r="K27" s="19">
        <v>11.202400000000001</v>
      </c>
      <c r="L27" s="63" t="s">
        <v>23</v>
      </c>
      <c r="M27" s="63" t="s">
        <v>24</v>
      </c>
      <c r="N27" s="64" t="s">
        <v>20</v>
      </c>
      <c r="O27" s="20" t="s">
        <v>64</v>
      </c>
      <c r="P27" s="63" t="s">
        <v>53</v>
      </c>
      <c r="Q27" s="63" t="s">
        <v>20</v>
      </c>
      <c r="R27" s="45">
        <v>1</v>
      </c>
      <c r="S27" s="46">
        <v>23938990.489999998</v>
      </c>
      <c r="T27" s="26">
        <f t="shared" ref="T27:T30" si="12">R27*S27</f>
        <v>23938990.489999998</v>
      </c>
      <c r="U27" s="26">
        <f t="shared" ref="U27:U37" si="13">T27*1.12</f>
        <v>26811669.3488</v>
      </c>
      <c r="V27" s="63" t="s">
        <v>21</v>
      </c>
      <c r="W27" s="63" t="s">
        <v>21</v>
      </c>
    </row>
    <row r="28" spans="1:25" s="17" customFormat="1" ht="75" x14ac:dyDescent="0.25">
      <c r="A28" s="17" t="s">
        <v>45</v>
      </c>
      <c r="B28" s="22" t="s">
        <v>46</v>
      </c>
      <c r="C28" s="34" t="s">
        <v>158</v>
      </c>
      <c r="D28" s="62" t="s">
        <v>27</v>
      </c>
      <c r="E28" s="25" t="s">
        <v>28</v>
      </c>
      <c r="F28" s="25" t="s">
        <v>28</v>
      </c>
      <c r="G28" s="36" t="s">
        <v>48</v>
      </c>
      <c r="H28" s="36" t="s">
        <v>55</v>
      </c>
      <c r="I28" s="18" t="s">
        <v>63</v>
      </c>
      <c r="J28" s="23">
        <v>100</v>
      </c>
      <c r="K28" s="19">
        <v>12.202400000000001</v>
      </c>
      <c r="L28" s="63" t="s">
        <v>23</v>
      </c>
      <c r="M28" s="63" t="s">
        <v>24</v>
      </c>
      <c r="N28" s="64" t="s">
        <v>20</v>
      </c>
      <c r="O28" s="20" t="s">
        <v>64</v>
      </c>
      <c r="P28" s="63" t="s">
        <v>53</v>
      </c>
      <c r="Q28" s="63" t="s">
        <v>20</v>
      </c>
      <c r="R28" s="45">
        <v>1</v>
      </c>
      <c r="S28" s="46">
        <v>824276788.64999998</v>
      </c>
      <c r="T28" s="26">
        <f t="shared" si="12"/>
        <v>824276788.64999998</v>
      </c>
      <c r="U28" s="26">
        <f t="shared" si="13"/>
        <v>923190003.28800011</v>
      </c>
      <c r="V28" s="63" t="s">
        <v>21</v>
      </c>
      <c r="W28" s="63" t="s">
        <v>21</v>
      </c>
    </row>
    <row r="29" spans="1:25" s="17" customFormat="1" ht="90" x14ac:dyDescent="0.25">
      <c r="B29" s="22" t="s">
        <v>46</v>
      </c>
      <c r="C29" s="34" t="s">
        <v>72</v>
      </c>
      <c r="D29" s="42" t="s">
        <v>29</v>
      </c>
      <c r="E29" s="36" t="s">
        <v>30</v>
      </c>
      <c r="F29" s="36" t="s">
        <v>30</v>
      </c>
      <c r="G29" s="36" t="s">
        <v>50</v>
      </c>
      <c r="H29" s="36" t="s">
        <v>55</v>
      </c>
      <c r="I29" s="18" t="s">
        <v>63</v>
      </c>
      <c r="J29" s="23">
        <v>100</v>
      </c>
      <c r="K29" s="19">
        <v>12.202400000000001</v>
      </c>
      <c r="L29" s="24" t="s">
        <v>23</v>
      </c>
      <c r="M29" s="24" t="s">
        <v>24</v>
      </c>
      <c r="N29" s="23" t="s">
        <v>20</v>
      </c>
      <c r="O29" s="20" t="s">
        <v>64</v>
      </c>
      <c r="P29" s="24" t="s">
        <v>52</v>
      </c>
      <c r="Q29" s="51" t="s">
        <v>20</v>
      </c>
      <c r="R29" s="52">
        <v>1</v>
      </c>
      <c r="S29" s="53">
        <v>0.01</v>
      </c>
      <c r="T29" s="53">
        <f t="shared" si="12"/>
        <v>0.01</v>
      </c>
      <c r="U29" s="53">
        <f t="shared" si="13"/>
        <v>1.1200000000000002E-2</v>
      </c>
      <c r="V29" s="43" t="s">
        <v>21</v>
      </c>
      <c r="W29" s="24" t="s">
        <v>21</v>
      </c>
    </row>
    <row r="30" spans="1:25" s="17" customFormat="1" ht="90" x14ac:dyDescent="0.25">
      <c r="B30" s="22" t="s">
        <v>46</v>
      </c>
      <c r="C30" s="34" t="s">
        <v>73</v>
      </c>
      <c r="D30" s="42" t="s">
        <v>29</v>
      </c>
      <c r="E30" s="36" t="s">
        <v>30</v>
      </c>
      <c r="F30" s="36" t="s">
        <v>30</v>
      </c>
      <c r="G30" s="36" t="s">
        <v>51</v>
      </c>
      <c r="H30" s="36" t="s">
        <v>55</v>
      </c>
      <c r="I30" s="18" t="s">
        <v>63</v>
      </c>
      <c r="J30" s="23">
        <v>100</v>
      </c>
      <c r="K30" s="19">
        <v>12.202400000000001</v>
      </c>
      <c r="L30" s="24" t="s">
        <v>23</v>
      </c>
      <c r="M30" s="24" t="s">
        <v>24</v>
      </c>
      <c r="N30" s="23" t="s">
        <v>20</v>
      </c>
      <c r="O30" s="20" t="s">
        <v>64</v>
      </c>
      <c r="P30" s="24" t="s">
        <v>52</v>
      </c>
      <c r="Q30" s="51" t="s">
        <v>20</v>
      </c>
      <c r="R30" s="52">
        <v>1</v>
      </c>
      <c r="S30" s="53">
        <v>1416056643.0699999</v>
      </c>
      <c r="T30" s="53">
        <f t="shared" si="12"/>
        <v>1416056643.0699999</v>
      </c>
      <c r="U30" s="53">
        <f t="shared" si="13"/>
        <v>1585983440.2384</v>
      </c>
      <c r="V30" s="43" t="s">
        <v>21</v>
      </c>
      <c r="W30" s="24" t="s">
        <v>21</v>
      </c>
    </row>
    <row r="31" spans="1:25" s="17" customFormat="1" ht="90" x14ac:dyDescent="0.25">
      <c r="A31" s="17" t="s">
        <v>45</v>
      </c>
      <c r="B31" s="22" t="s">
        <v>46</v>
      </c>
      <c r="C31" s="34" t="s">
        <v>80</v>
      </c>
      <c r="D31" s="40" t="s">
        <v>31</v>
      </c>
      <c r="E31" s="25" t="s">
        <v>32</v>
      </c>
      <c r="F31" s="25" t="s">
        <v>32</v>
      </c>
      <c r="G31" s="25" t="s">
        <v>26</v>
      </c>
      <c r="H31" s="36" t="s">
        <v>55</v>
      </c>
      <c r="I31" s="18" t="s">
        <v>63</v>
      </c>
      <c r="J31" s="23">
        <v>100</v>
      </c>
      <c r="K31" s="19">
        <v>1.2024999999999999</v>
      </c>
      <c r="L31" s="24" t="s">
        <v>23</v>
      </c>
      <c r="M31" s="24" t="s">
        <v>24</v>
      </c>
      <c r="N31" s="23" t="s">
        <v>20</v>
      </c>
      <c r="O31" s="20" t="s">
        <v>64</v>
      </c>
      <c r="P31" s="24" t="s">
        <v>52</v>
      </c>
      <c r="Q31" s="24" t="s">
        <v>20</v>
      </c>
      <c r="R31" s="55">
        <v>1</v>
      </c>
      <c r="S31" s="56">
        <v>675789379.5</v>
      </c>
      <c r="T31" s="26">
        <f t="shared" ref="T31:T37" si="14">R31*S31</f>
        <v>675789379.5</v>
      </c>
      <c r="U31" s="26">
        <f>T31*1.12</f>
        <v>756884105.04000008</v>
      </c>
      <c r="V31" s="24" t="s">
        <v>21</v>
      </c>
      <c r="W31" s="24" t="s">
        <v>21</v>
      </c>
    </row>
    <row r="32" spans="1:25" s="17" customFormat="1" ht="75" x14ac:dyDescent="0.25">
      <c r="B32" s="22" t="s">
        <v>46</v>
      </c>
      <c r="C32" s="34" t="s">
        <v>74</v>
      </c>
      <c r="D32" s="42" t="s">
        <v>56</v>
      </c>
      <c r="E32" s="36" t="s">
        <v>57</v>
      </c>
      <c r="F32" s="42" t="s">
        <v>58</v>
      </c>
      <c r="G32" s="36" t="s">
        <v>59</v>
      </c>
      <c r="H32" s="36" t="s">
        <v>55</v>
      </c>
      <c r="I32" s="18" t="s">
        <v>63</v>
      </c>
      <c r="J32" s="23">
        <v>100</v>
      </c>
      <c r="K32" s="19">
        <v>12.202400000000001</v>
      </c>
      <c r="L32" s="24" t="s">
        <v>23</v>
      </c>
      <c r="M32" s="24" t="s">
        <v>60</v>
      </c>
      <c r="N32" s="23" t="s">
        <v>20</v>
      </c>
      <c r="O32" s="20" t="s">
        <v>64</v>
      </c>
      <c r="P32" s="24" t="s">
        <v>52</v>
      </c>
      <c r="Q32" s="47" t="s">
        <v>46</v>
      </c>
      <c r="R32" s="48">
        <v>1</v>
      </c>
      <c r="S32" s="49">
        <v>49259232</v>
      </c>
      <c r="T32" s="49">
        <f t="shared" si="14"/>
        <v>49259232</v>
      </c>
      <c r="U32" s="49">
        <f t="shared" si="13"/>
        <v>55170339.840000004</v>
      </c>
      <c r="V32" s="43" t="s">
        <v>21</v>
      </c>
      <c r="W32" s="24" t="s">
        <v>21</v>
      </c>
    </row>
    <row r="33" spans="2:24" s="17" customFormat="1" ht="75" x14ac:dyDescent="0.25">
      <c r="B33" s="22" t="s">
        <v>46</v>
      </c>
      <c r="C33" s="34" t="s">
        <v>75</v>
      </c>
      <c r="D33" s="42" t="s">
        <v>56</v>
      </c>
      <c r="E33" s="36" t="s">
        <v>57</v>
      </c>
      <c r="F33" s="42" t="s">
        <v>58</v>
      </c>
      <c r="G33" s="36" t="s">
        <v>59</v>
      </c>
      <c r="H33" s="36" t="s">
        <v>55</v>
      </c>
      <c r="I33" s="18" t="s">
        <v>63</v>
      </c>
      <c r="J33" s="23">
        <v>100</v>
      </c>
      <c r="K33" s="19">
        <v>12.202400000000001</v>
      </c>
      <c r="L33" s="24" t="s">
        <v>23</v>
      </c>
      <c r="M33" s="24" t="s">
        <v>24</v>
      </c>
      <c r="N33" s="23" t="s">
        <v>20</v>
      </c>
      <c r="O33" s="20" t="s">
        <v>64</v>
      </c>
      <c r="P33" s="24" t="s">
        <v>52</v>
      </c>
      <c r="Q33" s="47" t="s">
        <v>46</v>
      </c>
      <c r="R33" s="48">
        <v>1</v>
      </c>
      <c r="S33" s="49">
        <v>119416.32000000001</v>
      </c>
      <c r="T33" s="49">
        <f t="shared" si="14"/>
        <v>119416.32000000001</v>
      </c>
      <c r="U33" s="49">
        <f t="shared" si="13"/>
        <v>133746.27840000001</v>
      </c>
      <c r="V33" s="43" t="s">
        <v>21</v>
      </c>
      <c r="W33" s="24" t="s">
        <v>21</v>
      </c>
    </row>
    <row r="34" spans="2:24" s="17" customFormat="1" ht="75" x14ac:dyDescent="0.25">
      <c r="B34" s="22" t="s">
        <v>46</v>
      </c>
      <c r="C34" s="34" t="s">
        <v>65</v>
      </c>
      <c r="D34" s="42" t="s">
        <v>66</v>
      </c>
      <c r="E34" s="36" t="s">
        <v>67</v>
      </c>
      <c r="F34" s="42" t="s">
        <v>67</v>
      </c>
      <c r="G34" s="36" t="s">
        <v>70</v>
      </c>
      <c r="H34" s="36" t="s">
        <v>55</v>
      </c>
      <c r="I34" s="18" t="s">
        <v>69</v>
      </c>
      <c r="J34" s="23">
        <v>100</v>
      </c>
      <c r="K34" s="19">
        <v>11.202400000000001</v>
      </c>
      <c r="L34" s="24" t="s">
        <v>23</v>
      </c>
      <c r="M34" s="24" t="s">
        <v>24</v>
      </c>
      <c r="N34" s="23" t="s">
        <v>20</v>
      </c>
      <c r="O34" s="20" t="s">
        <v>64</v>
      </c>
      <c r="P34" s="24" t="s">
        <v>52</v>
      </c>
      <c r="Q34" s="47" t="s">
        <v>46</v>
      </c>
      <c r="R34" s="48">
        <v>1</v>
      </c>
      <c r="S34" s="49">
        <v>414591000</v>
      </c>
      <c r="T34" s="49">
        <f t="shared" si="14"/>
        <v>414591000</v>
      </c>
      <c r="U34" s="49">
        <f t="shared" si="13"/>
        <v>464341920.00000006</v>
      </c>
      <c r="V34" s="43" t="s">
        <v>21</v>
      </c>
      <c r="W34" s="24" t="s">
        <v>21</v>
      </c>
    </row>
    <row r="35" spans="2:24" s="17" customFormat="1" ht="75" x14ac:dyDescent="0.25">
      <c r="B35" s="22" t="s">
        <v>46</v>
      </c>
      <c r="C35" s="34" t="s">
        <v>111</v>
      </c>
      <c r="D35" s="42" t="s">
        <v>56</v>
      </c>
      <c r="E35" s="36" t="s">
        <v>57</v>
      </c>
      <c r="F35" s="42" t="s">
        <v>68</v>
      </c>
      <c r="G35" s="36" t="s">
        <v>71</v>
      </c>
      <c r="H35" s="36" t="s">
        <v>55</v>
      </c>
      <c r="I35" s="18" t="s">
        <v>69</v>
      </c>
      <c r="J35" s="23">
        <v>100</v>
      </c>
      <c r="K35" s="19">
        <v>2.2025000000000001</v>
      </c>
      <c r="L35" s="24" t="s">
        <v>23</v>
      </c>
      <c r="M35" s="24" t="s">
        <v>24</v>
      </c>
      <c r="N35" s="23" t="s">
        <v>20</v>
      </c>
      <c r="O35" s="20" t="s">
        <v>64</v>
      </c>
      <c r="P35" s="24" t="s">
        <v>52</v>
      </c>
      <c r="Q35" s="47" t="s">
        <v>46</v>
      </c>
      <c r="R35" s="48">
        <v>1</v>
      </c>
      <c r="S35" s="49">
        <v>299072984.07999998</v>
      </c>
      <c r="T35" s="49">
        <f t="shared" si="14"/>
        <v>299072984.07999998</v>
      </c>
      <c r="U35" s="49">
        <f t="shared" si="13"/>
        <v>334961742.16960001</v>
      </c>
      <c r="V35" s="43" t="s">
        <v>21</v>
      </c>
      <c r="W35" s="24" t="s">
        <v>21</v>
      </c>
    </row>
    <row r="36" spans="2:24" s="17" customFormat="1" ht="75" x14ac:dyDescent="0.25">
      <c r="B36" s="22" t="s">
        <v>46</v>
      </c>
      <c r="C36" s="34" t="s">
        <v>155</v>
      </c>
      <c r="D36" s="42" t="s">
        <v>56</v>
      </c>
      <c r="E36" s="36" t="s">
        <v>57</v>
      </c>
      <c r="F36" s="42" t="s">
        <v>68</v>
      </c>
      <c r="G36" s="36" t="s">
        <v>154</v>
      </c>
      <c r="H36" s="36" t="s">
        <v>55</v>
      </c>
      <c r="I36" s="18" t="s">
        <v>69</v>
      </c>
      <c r="J36" s="23">
        <v>100</v>
      </c>
      <c r="K36" s="19">
        <v>11.202400000000001</v>
      </c>
      <c r="L36" s="24" t="s">
        <v>23</v>
      </c>
      <c r="M36" s="24" t="s">
        <v>24</v>
      </c>
      <c r="N36" s="23" t="s">
        <v>20</v>
      </c>
      <c r="O36" s="20" t="s">
        <v>64</v>
      </c>
      <c r="P36" s="24" t="s">
        <v>52</v>
      </c>
      <c r="Q36" s="47" t="s">
        <v>46</v>
      </c>
      <c r="R36" s="48">
        <v>1</v>
      </c>
      <c r="S36" s="49">
        <v>46323185.060000002</v>
      </c>
      <c r="T36" s="49">
        <f t="shared" si="14"/>
        <v>46323185.060000002</v>
      </c>
      <c r="U36" s="49">
        <f t="shared" si="13"/>
        <v>51881967.267200008</v>
      </c>
      <c r="V36" s="43" t="s">
        <v>21</v>
      </c>
      <c r="W36" s="24" t="s">
        <v>21</v>
      </c>
      <c r="X36" s="60"/>
    </row>
    <row r="37" spans="2:24" s="17" customFormat="1" ht="75" x14ac:dyDescent="0.25">
      <c r="B37" s="22" t="s">
        <v>46</v>
      </c>
      <c r="C37" s="34" t="s">
        <v>160</v>
      </c>
      <c r="D37" s="42" t="s">
        <v>161</v>
      </c>
      <c r="E37" s="36" t="s">
        <v>162</v>
      </c>
      <c r="F37" s="42" t="s">
        <v>162</v>
      </c>
      <c r="G37" s="36" t="s">
        <v>162</v>
      </c>
      <c r="H37" s="36" t="s">
        <v>55</v>
      </c>
      <c r="I37" s="18" t="s">
        <v>163</v>
      </c>
      <c r="J37" s="23">
        <v>100</v>
      </c>
      <c r="K37" s="19">
        <v>8.2025000000000006</v>
      </c>
      <c r="L37" s="63" t="s">
        <v>23</v>
      </c>
      <c r="M37" s="63" t="s">
        <v>23</v>
      </c>
      <c r="N37" s="24" t="s">
        <v>46</v>
      </c>
      <c r="O37" s="20" t="s">
        <v>164</v>
      </c>
      <c r="P37" s="24" t="s">
        <v>165</v>
      </c>
      <c r="Q37" s="47" t="s">
        <v>46</v>
      </c>
      <c r="R37" s="48">
        <v>1</v>
      </c>
      <c r="S37" s="49">
        <v>24365880</v>
      </c>
      <c r="T37" s="49">
        <f t="shared" si="14"/>
        <v>24365880</v>
      </c>
      <c r="U37" s="49">
        <f t="shared" si="13"/>
        <v>27289785.600000001</v>
      </c>
      <c r="V37" s="43" t="s">
        <v>21</v>
      </c>
      <c r="W37" s="24" t="s">
        <v>21</v>
      </c>
      <c r="X37" s="60"/>
    </row>
    <row r="38" spans="2:24" x14ac:dyDescent="0.25">
      <c r="B38" s="16"/>
      <c r="C38" s="15" t="s">
        <v>42</v>
      </c>
      <c r="D38" s="13"/>
      <c r="E38" s="13"/>
      <c r="F38" s="13"/>
      <c r="G38" s="13"/>
      <c r="H38" s="5"/>
      <c r="I38" s="5"/>
      <c r="J38" s="5"/>
      <c r="K38" s="5"/>
      <c r="L38" s="5"/>
      <c r="M38" s="5"/>
      <c r="N38" s="5"/>
      <c r="O38" s="5"/>
      <c r="P38" s="5"/>
      <c r="Q38" s="13"/>
      <c r="R38" s="13"/>
      <c r="S38" s="13"/>
      <c r="T38" s="14">
        <f>SUM(T27:T37)</f>
        <v>3773793499.1799998</v>
      </c>
      <c r="U38" s="14">
        <f>SUM(U27:U37)</f>
        <v>4226648719.0816002</v>
      </c>
      <c r="V38" s="13"/>
      <c r="W38" s="13"/>
    </row>
    <row r="39" spans="2:24" x14ac:dyDescent="0.25">
      <c r="B39" s="16"/>
      <c r="C39" s="15" t="s">
        <v>43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6">
        <f>T38+T25</f>
        <v>12435856309.360001</v>
      </c>
      <c r="U39" s="6">
        <f>U38+U25</f>
        <v>13928159066.483202</v>
      </c>
      <c r="V39" s="5"/>
      <c r="W39" s="5"/>
    </row>
    <row r="42" spans="2:24" customFormat="1" ht="18.75" x14ac:dyDescent="0.25">
      <c r="E42" s="37"/>
      <c r="F42" s="37"/>
      <c r="G42" s="37"/>
      <c r="H42" s="37"/>
      <c r="I42" s="38"/>
    </row>
    <row r="43" spans="2:24" customFormat="1" ht="18.75" x14ac:dyDescent="0.25">
      <c r="E43" s="37"/>
      <c r="F43" s="37"/>
      <c r="G43" s="37"/>
      <c r="H43" s="37"/>
      <c r="I43" s="38"/>
      <c r="J43" s="8"/>
    </row>
    <row r="44" spans="2:24" customFormat="1" ht="18.75" x14ac:dyDescent="0.25">
      <c r="E44" s="37"/>
      <c r="F44" s="37"/>
      <c r="G44" s="37"/>
      <c r="H44" s="37"/>
      <c r="I44" s="38"/>
      <c r="J44" s="8"/>
    </row>
    <row r="45" spans="2:24" customFormat="1" x14ac:dyDescent="0.25">
      <c r="B45" s="39"/>
      <c r="C45" s="39"/>
      <c r="D45" s="1"/>
      <c r="E45" s="10"/>
      <c r="F45" s="10"/>
      <c r="G45" s="10"/>
      <c r="H45" s="10"/>
      <c r="I45" s="10"/>
      <c r="J45" s="10"/>
      <c r="K45" s="11"/>
      <c r="L45" s="12"/>
    </row>
    <row r="46" spans="2:24" customFormat="1" x14ac:dyDescent="0.25">
      <c r="B46" s="39"/>
      <c r="C46" s="39"/>
      <c r="D46" s="1"/>
      <c r="E46" s="10"/>
      <c r="F46" s="10"/>
      <c r="G46" s="10"/>
      <c r="H46" s="10"/>
      <c r="I46" s="10"/>
      <c r="J46" s="10"/>
      <c r="K46" s="11"/>
      <c r="L46" s="12"/>
    </row>
    <row r="47" spans="2:24" customFormat="1" x14ac:dyDescent="0.25">
      <c r="B47" s="39"/>
      <c r="C47" s="39"/>
      <c r="D47" s="1"/>
      <c r="E47" s="10"/>
      <c r="F47" s="10"/>
      <c r="G47" s="10"/>
      <c r="H47" s="10"/>
      <c r="I47" s="10"/>
      <c r="J47" s="10"/>
      <c r="K47" s="11"/>
      <c r="L47" s="12"/>
    </row>
    <row r="48" spans="2:24" customFormat="1" x14ac:dyDescent="0.25">
      <c r="B48" s="39"/>
      <c r="C48" s="39"/>
      <c r="D48" s="1"/>
      <c r="E48" s="10"/>
      <c r="F48" s="10"/>
      <c r="G48" s="10"/>
      <c r="H48" s="10"/>
      <c r="I48" s="10"/>
      <c r="J48" s="10"/>
      <c r="K48" s="11"/>
      <c r="L48" s="12"/>
    </row>
    <row r="49" spans="2:12" customFormat="1" x14ac:dyDescent="0.25">
      <c r="B49" s="39"/>
      <c r="C49" s="39"/>
      <c r="D49" s="1"/>
      <c r="E49" s="10"/>
      <c r="F49" s="10"/>
      <c r="G49" s="10"/>
      <c r="H49" s="10"/>
      <c r="I49" s="10"/>
      <c r="J49" s="10"/>
      <c r="K49" s="11"/>
      <c r="L49" s="12"/>
    </row>
    <row r="50" spans="2:12" customFormat="1" x14ac:dyDescent="0.25">
      <c r="D50" s="9"/>
      <c r="E50" s="10"/>
      <c r="F50" s="10"/>
      <c r="G50" s="10"/>
      <c r="H50" s="10"/>
      <c r="I50" s="10"/>
      <c r="J50" s="10"/>
      <c r="K50" s="11"/>
      <c r="L50" s="12"/>
    </row>
  </sheetData>
  <autoFilter ref="A10:Y39"/>
  <dataValidations count="1">
    <dataValidation type="whole" allowBlank="1" showInputMessage="1" showErrorMessage="1" sqref="J27:J37">
      <formula1>0</formula1>
      <formula2>100</formula2>
    </dataValidation>
  </dataValidations>
  <printOptions horizontalCentered="1"/>
  <pageMargins left="0" right="0" top="0.11811023622047245" bottom="0.19685039370078741" header="0" footer="0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Турчева Ю.В.</cp:lastModifiedBy>
  <cp:lastPrinted>2025-08-14T03:25:03Z</cp:lastPrinted>
  <dcterms:created xsi:type="dcterms:W3CDTF">2021-10-12T10:44:16Z</dcterms:created>
  <dcterms:modified xsi:type="dcterms:W3CDTF">2025-08-19T11:21:12Z</dcterms:modified>
</cp:coreProperties>
</file>